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J18" i="1"/>
  <c r="I18" i="1"/>
  <c r="H18" i="1"/>
  <c r="G18" i="1"/>
  <c r="J17" i="1"/>
  <c r="I17" i="1"/>
  <c r="H17" i="1"/>
  <c r="G17" i="1"/>
  <c r="J14" i="1"/>
  <c r="G14" i="1"/>
  <c r="F14" i="1"/>
  <c r="J13" i="1"/>
  <c r="J21" i="1" s="1"/>
  <c r="I13" i="1"/>
  <c r="I21" i="1" s="1"/>
  <c r="H13" i="1"/>
  <c r="H21" i="1" s="1"/>
  <c r="G13" i="1"/>
  <c r="G21" i="1" s="1"/>
  <c r="F13" i="1"/>
  <c r="F21" i="1" s="1"/>
  <c r="H11" i="1"/>
  <c r="J8" i="1"/>
  <c r="J7" i="1"/>
  <c r="I7" i="1"/>
  <c r="H7" i="1"/>
  <c r="G7" i="1"/>
  <c r="J5" i="1"/>
  <c r="I5" i="1"/>
  <c r="H5" i="1"/>
  <c r="G5" i="1"/>
  <c r="J4" i="1"/>
  <c r="J11" i="1" s="1"/>
  <c r="I4" i="1"/>
  <c r="I11" i="1" s="1"/>
  <c r="H4" i="1"/>
  <c r="G4" i="1"/>
  <c r="G11" i="1" s="1"/>
  <c r="F4" i="1"/>
  <c r="F11" i="1" s="1"/>
</calcChain>
</file>

<file path=xl/sharedStrings.xml><?xml version="1.0" encoding="utf-8"?>
<sst xmlns="http://schemas.openxmlformats.org/spreadsheetml/2006/main" count="62" uniqueCount="51">
  <si>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</si>
  <si>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</si>
  <si>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</si>
  <si>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</si>
  <si>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</si>
  <si>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</si>
  <si>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</si>
  <si>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</si>
  <si>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</si>
  <si>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</si>
  <si>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</si>
  <si>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</si>
  <si>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</si>
  <si>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</si>
  <si>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</si>
  <si>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</si>
  <si>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</si>
  <si>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</si>
  <si>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</si>
  <si>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</si>
  <si>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</si>
  <si>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</si>
  <si>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</si>
  <si>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</si>
  <si>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2 блюдо</t>
  </si>
  <si>
    <t>гарнир</t>
  </si>
  <si>
    <t>сладкое</t>
  </si>
  <si>
    <t>фрукты</t>
  </si>
  <si>
    <t>акт</t>
  </si>
  <si>
    <t>Банан</t>
  </si>
  <si>
    <t>№ 47 сб.2011г.</t>
  </si>
  <si>
    <t>Салат из квашеной капусты</t>
  </si>
  <si>
    <t>№ 268 сб.2011г.</t>
  </si>
  <si>
    <t>Котлета из свинины</t>
  </si>
  <si>
    <t>№ 305 сб.2011г.</t>
  </si>
  <si>
    <t>Рис припущенный</t>
  </si>
  <si>
    <t>№ 54-2гн-2020</t>
  </si>
  <si>
    <t>Чай с сахаром</t>
  </si>
  <si>
    <t>Вафли</t>
  </si>
  <si>
    <t>Гранат</t>
  </si>
  <si>
    <t>Т. 32 сб.81г.</t>
  </si>
  <si>
    <t>Томаты консервированные</t>
  </si>
  <si>
    <t>№ 104,105 сб.2011г.</t>
  </si>
  <si>
    <t>Суп картоф. с укропом, мяс. фрикадельками</t>
  </si>
  <si>
    <t>№ 703 сб.2011г.</t>
  </si>
  <si>
    <t>Птица тушёная в соусе</t>
  </si>
  <si>
    <t>№ 302 сб.2011г.</t>
  </si>
  <si>
    <t>Каша гречневая</t>
  </si>
  <si>
    <t>№ 929 сб. 1981 г.</t>
  </si>
  <si>
    <t>Компот из апельсинов</t>
  </si>
  <si>
    <t>2023-12-06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</si>
</sst>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1" fillId="2" borderId="30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31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2" borderId="2" xfId="0" applyFont="1" applyFill="1" applyBorder="1"/>
    <xf numFmtId="2" fontId="1" fillId="2" borderId="26" xfId="0" applyNumberFormat="1" applyFont="1" applyFill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4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34" xfId="0" applyFont="1" applyBorder="1"/>
    <xf numFmtId="0" fontId="4" fillId="0" borderId="31" xfId="0" applyFont="1" applyBorder="1"/>
    <xf numFmtId="2" fontId="4" fillId="2" borderId="31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32" xfId="0" applyFont="1" applyFill="1" applyBorder="1"/>
    <xf numFmtId="0" fontId="4" fillId="2" borderId="28" xfId="0" applyFont="1" applyFill="1" applyBorder="1"/>
    <xf numFmtId="164" fontId="4" fillId="0" borderId="23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2" borderId="20" xfId="0" applyFont="1" applyFill="1" applyBorder="1" applyAlignment="1">
      <alignment horizont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3" t="s">
        <v>50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6" t="s">
        <v>14</v>
      </c>
      <c r="B4" s="35" t="s">
        <v>27</v>
      </c>
      <c r="C4" s="56" t="s">
        <v>28</v>
      </c>
      <c r="D4" s="32" t="s">
        <v>29</v>
      </c>
      <c r="E4" s="36">
        <v>210</v>
      </c>
      <c r="F4" s="18">
        <f>0.21*270</f>
        <v>56.699999999999996</v>
      </c>
      <c r="G4" s="50">
        <f>96*2.1</f>
        <v>201.60000000000002</v>
      </c>
      <c r="H4" s="50">
        <f>1.5*2.1</f>
        <v>3.1500000000000004</v>
      </c>
      <c r="I4" s="50">
        <f>0.5*2.1</f>
        <v>1.05</v>
      </c>
      <c r="J4" s="51">
        <f>21*2.1</f>
        <v>44.1</v>
      </c>
    </row>
    <row r="5" spans="1:10" x14ac:dyDescent="0.25">
      <c r="A5" s="15"/>
      <c r="B5" s="10" t="s">
        <v>22</v>
      </c>
      <c r="C5" s="33" t="s">
        <v>30</v>
      </c>
      <c r="D5" s="32" t="s">
        <v>31</v>
      </c>
      <c r="E5" s="36">
        <v>75</v>
      </c>
      <c r="F5" s="18">
        <v>18.190000000000001</v>
      </c>
      <c r="G5" s="34">
        <f>142.8*0.75</f>
        <v>107.10000000000001</v>
      </c>
      <c r="H5" s="34">
        <f>2.6*0.75</f>
        <v>1.9500000000000002</v>
      </c>
      <c r="I5" s="34">
        <f>10.1*0.75</f>
        <v>7.5749999999999993</v>
      </c>
      <c r="J5" s="34">
        <f>10.3*0.75</f>
        <v>7.7250000000000005</v>
      </c>
    </row>
    <row r="6" spans="1:10" x14ac:dyDescent="0.25">
      <c r="A6" s="15"/>
      <c r="B6" s="10" t="s">
        <v>23</v>
      </c>
      <c r="C6" s="33" t="s">
        <v>32</v>
      </c>
      <c r="D6" s="37" t="s">
        <v>33</v>
      </c>
      <c r="E6" s="11">
        <v>100</v>
      </c>
      <c r="F6" s="18">
        <v>36.67</v>
      </c>
      <c r="G6" s="34">
        <v>301.33</v>
      </c>
      <c r="H6" s="34">
        <v>18.22</v>
      </c>
      <c r="I6" s="34">
        <v>18.13</v>
      </c>
      <c r="J6" s="34">
        <v>16.260000000000002</v>
      </c>
    </row>
    <row r="7" spans="1:10" x14ac:dyDescent="0.25">
      <c r="A7" s="15"/>
      <c r="B7" s="42" t="s">
        <v>25</v>
      </c>
      <c r="C7" s="33" t="s">
        <v>34</v>
      </c>
      <c r="D7" s="14" t="s">
        <v>35</v>
      </c>
      <c r="E7" s="11">
        <v>150</v>
      </c>
      <c r="F7" s="19">
        <v>9.86</v>
      </c>
      <c r="G7" s="43">
        <f>1333*0.15</f>
        <v>199.95</v>
      </c>
      <c r="H7" s="43">
        <f>24.26*0.15</f>
        <v>3.6390000000000002</v>
      </c>
      <c r="I7" s="43">
        <f>28.66*0.15</f>
        <v>4.2989999999999995</v>
      </c>
      <c r="J7" s="60">
        <f>244.46*0.15</f>
        <v>36.668999999999997</v>
      </c>
    </row>
    <row r="8" spans="1:10" x14ac:dyDescent="0.25">
      <c r="A8" s="15"/>
      <c r="B8" s="42" t="s">
        <v>15</v>
      </c>
      <c r="C8" s="61" t="s">
        <v>36</v>
      </c>
      <c r="D8" s="37" t="s">
        <v>37</v>
      </c>
      <c r="E8" s="11">
        <v>200</v>
      </c>
      <c r="F8" s="19">
        <v>1.41</v>
      </c>
      <c r="G8" s="52">
        <v>27.9</v>
      </c>
      <c r="H8" s="52">
        <v>0.3</v>
      </c>
      <c r="I8" s="52">
        <v>0.02</v>
      </c>
      <c r="J8" s="53">
        <f>6.7/0.21*0.16</f>
        <v>5.1047619047619053</v>
      </c>
    </row>
    <row r="9" spans="1:10" x14ac:dyDescent="0.25">
      <c r="A9" s="15"/>
      <c r="B9" s="22" t="s">
        <v>26</v>
      </c>
      <c r="C9" s="23" t="s">
        <v>18</v>
      </c>
      <c r="D9" s="37" t="s">
        <v>38</v>
      </c>
      <c r="E9" s="11">
        <v>100</v>
      </c>
      <c r="F9" s="19">
        <v>24.5</v>
      </c>
      <c r="G9" s="52">
        <v>490</v>
      </c>
      <c r="H9" s="52">
        <v>5.5</v>
      </c>
      <c r="I9" s="52">
        <v>22</v>
      </c>
      <c r="J9" s="53">
        <v>67</v>
      </c>
    </row>
    <row r="10" spans="1:10" x14ac:dyDescent="0.25">
      <c r="A10" s="15"/>
      <c r="B10" s="22" t="s">
        <v>17</v>
      </c>
      <c r="C10" s="23" t="s">
        <v>18</v>
      </c>
      <c r="D10" s="14" t="s">
        <v>19</v>
      </c>
      <c r="E10" s="11">
        <v>30</v>
      </c>
      <c r="F10" s="17">
        <v>2.84</v>
      </c>
      <c r="G10" s="20">
        <v>63</v>
      </c>
      <c r="H10" s="20">
        <v>1.8</v>
      </c>
      <c r="I10" s="20">
        <v>0.3</v>
      </c>
      <c r="J10" s="21">
        <v>12.9</v>
      </c>
    </row>
    <row r="11" spans="1:10" x14ac:dyDescent="0.25">
      <c r="A11" s="15"/>
      <c r="B11" s="22"/>
      <c r="C11" s="23"/>
      <c r="D11" s="14"/>
      <c r="E11" s="11">
        <f>SUM(E4:E10)</f>
        <v>865</v>
      </c>
      <c r="F11" s="26">
        <f>SUM(F4:F10)</f>
        <v>150.16999999999999</v>
      </c>
      <c r="G11" s="62">
        <f>SUM(G4:G10)</f>
        <v>1390.88</v>
      </c>
      <c r="H11" s="63">
        <f>SUM(H4:H10)</f>
        <v>34.558999999999997</v>
      </c>
      <c r="I11" s="63">
        <f>SUM(I4:I10)</f>
        <v>53.373999999999995</v>
      </c>
      <c r="J11" s="64">
        <f>SUM(J4:J10)</f>
        <v>189.75876190476191</v>
      </c>
    </row>
    <row r="12" spans="1:10" ht="15.75" thickBot="1" x14ac:dyDescent="0.3">
      <c r="A12" s="12"/>
      <c r="B12" s="24"/>
      <c r="C12" s="25"/>
      <c r="D12" s="13"/>
      <c r="E12" s="28"/>
      <c r="F12" s="38"/>
      <c r="G12" s="39"/>
      <c r="H12" s="40"/>
      <c r="I12" s="40"/>
      <c r="J12" s="41"/>
    </row>
    <row r="13" spans="1:10" x14ac:dyDescent="0.25">
      <c r="A13" s="15" t="s">
        <v>9</v>
      </c>
      <c r="B13" s="65" t="s">
        <v>26</v>
      </c>
      <c r="C13" s="56" t="s">
        <v>28</v>
      </c>
      <c r="D13" s="66" t="s">
        <v>39</v>
      </c>
      <c r="E13" s="49">
        <v>528</v>
      </c>
      <c r="F13" s="67">
        <f>0.528*400</f>
        <v>211.20000000000002</v>
      </c>
      <c r="G13" s="68">
        <f>72*5.28</f>
        <v>380.16</v>
      </c>
      <c r="H13" s="68">
        <f>0.7*5.28</f>
        <v>3.6959999999999997</v>
      </c>
      <c r="I13" s="68">
        <f>0.6*5.28</f>
        <v>3.1680000000000001</v>
      </c>
      <c r="J13" s="69">
        <f>14.5*5.28</f>
        <v>76.56</v>
      </c>
    </row>
    <row r="14" spans="1:10" x14ac:dyDescent="0.25">
      <c r="A14" s="15"/>
      <c r="B14" s="10" t="s">
        <v>22</v>
      </c>
      <c r="C14" s="70" t="s">
        <v>40</v>
      </c>
      <c r="D14" s="32" t="s">
        <v>41</v>
      </c>
      <c r="E14" s="36">
        <v>75</v>
      </c>
      <c r="F14" s="18">
        <f>15*1.71</f>
        <v>25.65</v>
      </c>
      <c r="G14" s="50">
        <f>6.8*0.75</f>
        <v>5.0999999999999996</v>
      </c>
      <c r="H14" s="50">
        <v>0</v>
      </c>
      <c r="I14" s="50">
        <v>0</v>
      </c>
      <c r="J14" s="51">
        <f>1.7*0.75</f>
        <v>1.2749999999999999</v>
      </c>
    </row>
    <row r="15" spans="1:10" x14ac:dyDescent="0.25">
      <c r="A15" s="15"/>
      <c r="B15" s="35" t="s">
        <v>20</v>
      </c>
      <c r="C15" s="71" t="s">
        <v>42</v>
      </c>
      <c r="D15" s="72" t="s">
        <v>43</v>
      </c>
      <c r="E15" s="36">
        <v>222</v>
      </c>
      <c r="F15" s="18">
        <v>23.94</v>
      </c>
      <c r="G15" s="73">
        <v>129</v>
      </c>
      <c r="H15" s="73">
        <v>8.64</v>
      </c>
      <c r="I15" s="73">
        <v>4.32</v>
      </c>
      <c r="J15" s="54">
        <v>13.92</v>
      </c>
    </row>
    <row r="16" spans="1:10" x14ac:dyDescent="0.25">
      <c r="A16" s="15"/>
      <c r="B16" s="35" t="s">
        <v>24</v>
      </c>
      <c r="C16" s="74" t="s">
        <v>44</v>
      </c>
      <c r="D16" s="14" t="s">
        <v>45</v>
      </c>
      <c r="E16" s="11">
        <v>165</v>
      </c>
      <c r="F16" s="19">
        <v>62.12</v>
      </c>
      <c r="G16" s="43">
        <v>238.95</v>
      </c>
      <c r="H16" s="43">
        <v>15.75</v>
      </c>
      <c r="I16" s="43">
        <v>5.58</v>
      </c>
      <c r="J16" s="51">
        <v>17.190000000000001</v>
      </c>
    </row>
    <row r="17" spans="1:10" x14ac:dyDescent="0.25">
      <c r="A17" s="15"/>
      <c r="B17" s="42" t="s">
        <v>25</v>
      </c>
      <c r="C17" s="74" t="s">
        <v>46</v>
      </c>
      <c r="D17" s="55" t="s">
        <v>47</v>
      </c>
      <c r="E17" s="11">
        <v>150</v>
      </c>
      <c r="F17" s="19">
        <v>10.79</v>
      </c>
      <c r="G17" s="34">
        <f>1625*0.15</f>
        <v>243.75</v>
      </c>
      <c r="H17" s="34">
        <f>57.32*0.15</f>
        <v>8.597999999999999</v>
      </c>
      <c r="I17" s="34">
        <f>40.62*0.15</f>
        <v>6.0929999999999991</v>
      </c>
      <c r="J17" s="54">
        <f>257.61*0.15</f>
        <v>38.641500000000001</v>
      </c>
    </row>
    <row r="18" spans="1:10" x14ac:dyDescent="0.25">
      <c r="A18" s="15"/>
      <c r="B18" s="42" t="s">
        <v>15</v>
      </c>
      <c r="C18" s="61" t="s">
        <v>48</v>
      </c>
      <c r="D18" s="37" t="s">
        <v>49</v>
      </c>
      <c r="E18" s="11">
        <v>200</v>
      </c>
      <c r="F18" s="19">
        <v>21</v>
      </c>
      <c r="G18" s="52">
        <f>706*0.2</f>
        <v>141.20000000000002</v>
      </c>
      <c r="H18" s="52">
        <f>2.25*0.2</f>
        <v>0.45</v>
      </c>
      <c r="I18" s="52">
        <f>0.5*0.2</f>
        <v>0.1</v>
      </c>
      <c r="J18" s="53">
        <f>169.95*0.2</f>
        <v>33.99</v>
      </c>
    </row>
    <row r="19" spans="1:10" x14ac:dyDescent="0.25">
      <c r="A19" s="15"/>
      <c r="B19" s="22" t="s">
        <v>17</v>
      </c>
      <c r="C19" s="23" t="s">
        <v>18</v>
      </c>
      <c r="D19" s="14" t="s">
        <v>19</v>
      </c>
      <c r="E19" s="75">
        <v>30</v>
      </c>
      <c r="F19" s="26">
        <v>2.84</v>
      </c>
      <c r="G19" s="20">
        <v>63</v>
      </c>
      <c r="H19" s="20">
        <v>1.8</v>
      </c>
      <c r="I19" s="20">
        <v>0.3</v>
      </c>
      <c r="J19" s="21">
        <v>12.9</v>
      </c>
    </row>
    <row r="20" spans="1:10" x14ac:dyDescent="0.25">
      <c r="A20" s="15"/>
      <c r="B20" s="22" t="s">
        <v>17</v>
      </c>
      <c r="C20" s="27" t="s">
        <v>18</v>
      </c>
      <c r="D20" s="55" t="s">
        <v>21</v>
      </c>
      <c r="E20" s="75">
        <v>30</v>
      </c>
      <c r="F20" s="26">
        <v>2.81</v>
      </c>
      <c r="G20" s="46">
        <v>57</v>
      </c>
      <c r="H20" s="47">
        <v>1.8</v>
      </c>
      <c r="I20" s="47">
        <v>0.3</v>
      </c>
      <c r="J20" s="48">
        <v>11.4</v>
      </c>
    </row>
    <row r="21" spans="1:10" x14ac:dyDescent="0.25">
      <c r="A21" s="15"/>
      <c r="B21" s="44"/>
      <c r="C21" s="45"/>
      <c r="D21" s="76"/>
      <c r="E21" s="75">
        <f>SUM(E13:E20)</f>
        <v>1400</v>
      </c>
      <c r="F21" s="77">
        <f>SUM(F13:F20)</f>
        <v>360.35</v>
      </c>
      <c r="G21" s="29">
        <f>SUM(G13:G20)</f>
        <v>1258.1600000000001</v>
      </c>
      <c r="H21" s="30">
        <f>SUM(H13:H20)</f>
        <v>40.733999999999995</v>
      </c>
      <c r="I21" s="30">
        <f>SUM(I13:I20)</f>
        <v>19.861000000000004</v>
      </c>
      <c r="J21" s="31">
        <f>SUM(J13:J20)</f>
        <v>205.87650000000002</v>
      </c>
    </row>
    <row r="22" spans="1:10" ht="15.75" thickBot="1" x14ac:dyDescent="0.3">
      <c r="A22" s="12"/>
      <c r="B22" s="24"/>
      <c r="C22" s="25"/>
      <c r="D22" s="13"/>
      <c r="E22" s="28"/>
      <c r="F22" s="38"/>
      <c r="G22" s="39"/>
      <c r="H22" s="40"/>
      <c r="I22" s="40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2023-12-05T22:13:47Z</dcterms:modified>
</cp:coreProperties>
</file>