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10" i="1" l="1"/>
  <c r="J17" i="1"/>
  <c r="I17" i="1"/>
  <c r="H17" i="1"/>
  <c r="G17" i="1"/>
  <c r="F17" i="1"/>
  <c r="J16" i="1"/>
  <c r="J12" i="1"/>
  <c r="I12" i="1"/>
  <c r="H12" i="1"/>
  <c r="G12" i="1"/>
  <c r="F12" i="1"/>
  <c r="F10" i="1"/>
  <c r="J8" i="1"/>
  <c r="I8" i="1"/>
  <c r="H8" i="1"/>
  <c r="G8" i="1"/>
  <c r="J7" i="1"/>
  <c r="I7" i="1"/>
  <c r="H7" i="1"/>
  <c r="G7" i="1"/>
  <c r="J6" i="1"/>
  <c r="I6" i="1"/>
  <c r="I10" i="1" s="1"/>
  <c r="H6" i="1"/>
  <c r="G6" i="1"/>
  <c r="J4" i="1"/>
  <c r="I4" i="1"/>
  <c r="H4" i="1"/>
  <c r="G4" i="1"/>
  <c r="J10" i="1" l="1"/>
  <c r="G10" i="1"/>
  <c r="H10" i="1"/>
</calcChain>
</file>

<file path=xl/sharedStrings.xml><?xml version="1.0" encoding="utf-8"?>
<sst xmlns="http://schemas.openxmlformats.org/spreadsheetml/2006/main" count="59" uniqueCount="47">
  <si>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</si>
  <si>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</si>
  <si>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</si>
  <si>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</si>
  <si>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</si>
  <si>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</si>
  <si>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</si>
  <si>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</si>
  <si>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</si>
  <si>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</si>
  <si>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</si>
  <si>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</si>
  <si>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</si>
  <si>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</si>
  <si>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</si>
  <si>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</si>
  <si>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</si>
  <si>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</si>
  <si>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</si>
  <si>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</si>
  <si>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</si>
  <si>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</si>
  <si>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</si>
  <si>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</si>
  <si>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2 блюдо</t>
  </si>
  <si>
    <t>гарнир</t>
  </si>
  <si>
    <t>Т.32 сб.1981 г.</t>
  </si>
  <si>
    <t>№ 54-2гн-2020</t>
  </si>
  <si>
    <t>Чай с сахаром</t>
  </si>
  <si>
    <t>фрукты</t>
  </si>
  <si>
    <t>акт</t>
  </si>
  <si>
    <t>2023-10-06</t>
  </si>
  <si>
    <t>Слива</t>
  </si>
  <si>
    <t>Ветчина отварная</t>
  </si>
  <si>
    <t>№ 302 сб.2011г.</t>
  </si>
  <si>
    <t>Каша гречневая</t>
  </si>
  <si>
    <t>№ 346 сб.2011г.</t>
  </si>
  <si>
    <t>Компот из мандаринов</t>
  </si>
  <si>
    <t>Булочка утренняя к чаю с маком</t>
  </si>
  <si>
    <t>Перец болгарский</t>
  </si>
  <si>
    <t>№ 102,241 сб.2011г.</t>
  </si>
  <si>
    <t>Суп карт. с горохом,укропом,говяд. отвар.</t>
  </si>
  <si>
    <t>№ 309 сб.2011г.</t>
  </si>
  <si>
    <t>Тефтели из говядины с соусом сметанным</t>
  </si>
  <si>
    <t>Макаронные изделия отварные</t>
  </si>
  <si>
    <t>Ряженка</t>
  </si>
  <si>
    <t>№ 279 сб.2011г.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</si>
</sst>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8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1" fillId="0" borderId="26" xfId="0" applyFont="1" applyBorder="1"/>
    <xf numFmtId="0" fontId="1" fillId="2" borderId="27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1" fillId="2" borderId="29" xfId="0" applyFont="1" applyFill="1" applyBorder="1"/>
    <xf numFmtId="0" fontId="1" fillId="2" borderId="20" xfId="0" applyFont="1" applyFill="1" applyBorder="1" applyAlignment="1">
      <alignment horizontal="center"/>
    </xf>
    <xf numFmtId="0" fontId="1" fillId="0" borderId="18" xfId="0" applyFont="1" applyBorder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2" borderId="12" xfId="0" applyFont="1" applyFill="1" applyBorder="1"/>
    <xf numFmtId="0" fontId="4" fillId="2" borderId="28" xfId="2" applyNumberFormat="1" applyFont="1" applyFill="1" applyBorder="1" applyAlignment="1">
      <alignment horizontal="center"/>
    </xf>
    <xf numFmtId="2" fontId="4" fillId="2" borderId="28" xfId="1" applyNumberFormat="1" applyFont="1" applyFill="1" applyBorder="1" applyAlignment="1"/>
    <xf numFmtId="164" fontId="4" fillId="2" borderId="4" xfId="0" applyNumberFormat="1" applyFont="1" applyFill="1" applyBorder="1" applyAlignment="1">
      <alignment horizontal="right" vertical="center"/>
    </xf>
    <xf numFmtId="0" fontId="1" fillId="0" borderId="3" xfId="0" applyFont="1" applyBorder="1"/>
    <xf numFmtId="0" fontId="1" fillId="0" borderId="13" xfId="0" applyFont="1" applyBorder="1"/>
    <xf numFmtId="0" fontId="4" fillId="0" borderId="1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/>
    <xf numFmtId="164" fontId="4" fillId="2" borderId="31" xfId="0" applyNumberFormat="1" applyFont="1" applyFill="1" applyBorder="1" applyAlignment="1"/>
    <xf numFmtId="164" fontId="4" fillId="2" borderId="32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3" xfId="0" applyNumberFormat="1" applyFont="1" applyFill="1" applyBorder="1" applyAlignment="1"/>
    <xf numFmtId="2" fontId="1" fillId="0" borderId="3" xfId="0" applyNumberFormat="1" applyFont="1" applyFill="1" applyBorder="1" applyAlignment="1">
      <alignment horizontal="left"/>
    </xf>
    <xf numFmtId="0" fontId="4" fillId="2" borderId="20" xfId="1" applyFont="1" applyFill="1" applyBorder="1"/>
    <xf numFmtId="2" fontId="4" fillId="2" borderId="20" xfId="0" applyNumberFormat="1" applyFont="1" applyFill="1" applyBorder="1" applyAlignment="1">
      <alignment vertical="center"/>
    </xf>
    <xf numFmtId="0" fontId="1" fillId="2" borderId="26" xfId="0" applyFont="1" applyFill="1" applyBorder="1"/>
    <xf numFmtId="2" fontId="4" fillId="2" borderId="1" xfId="1" applyNumberFormat="1" applyFont="1" applyFill="1" applyBorder="1"/>
    <xf numFmtId="0" fontId="1" fillId="2" borderId="3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30" xfId="0" applyFont="1" applyBorder="1"/>
    <xf numFmtId="0" fontId="1" fillId="0" borderId="34" xfId="0" applyFont="1" applyBorder="1"/>
    <xf numFmtId="0" fontId="4" fillId="0" borderId="28" xfId="0" applyFont="1" applyBorder="1"/>
    <xf numFmtId="164" fontId="4" fillId="2" borderId="35" xfId="0" applyNumberFormat="1" applyFont="1" applyFill="1" applyBorder="1" applyAlignment="1"/>
    <xf numFmtId="0" fontId="1" fillId="0" borderId="36" xfId="0" applyFont="1" applyBorder="1"/>
    <xf numFmtId="0" fontId="4" fillId="2" borderId="2" xfId="0" applyFont="1" applyFill="1" applyBorder="1"/>
    <xf numFmtId="0" fontId="1" fillId="0" borderId="7" xfId="0" applyFont="1" applyBorder="1"/>
    <xf numFmtId="164" fontId="4" fillId="0" borderId="4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164" fontId="4" fillId="2" borderId="21" xfId="0" applyNumberFormat="1" applyFont="1" applyFill="1" applyBorder="1" applyAlignment="1">
      <alignment vertical="center"/>
    </xf>
    <xf numFmtId="0" fontId="4" fillId="0" borderId="23" xfId="0" applyFont="1" applyBorder="1"/>
    <xf numFmtId="2" fontId="4" fillId="2" borderId="23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D13" sqref="D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70" t="s">
        <v>13</v>
      </c>
      <c r="C1" s="71"/>
      <c r="D1" s="72"/>
      <c r="E1" s="1" t="s">
        <v>10</v>
      </c>
      <c r="F1" s="2"/>
      <c r="G1" s="1"/>
      <c r="H1" s="1"/>
      <c r="I1" s="1" t="s">
        <v>1</v>
      </c>
      <c r="J1" s="3" t="s">
        <v>31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8" t="s">
        <v>14</v>
      </c>
      <c r="B4" s="73" t="s">
        <v>29</v>
      </c>
      <c r="C4" s="74" t="s">
        <v>30</v>
      </c>
      <c r="D4" s="75" t="s">
        <v>32</v>
      </c>
      <c r="E4" s="43">
        <v>183</v>
      </c>
      <c r="F4" s="44">
        <v>38.43</v>
      </c>
      <c r="G4" s="76">
        <f>49*1.83</f>
        <v>89.67</v>
      </c>
      <c r="H4" s="51">
        <f>0.8*1.83</f>
        <v>1.4640000000000002</v>
      </c>
      <c r="I4" s="51">
        <f>0.3*1.83</f>
        <v>0.54900000000000004</v>
      </c>
      <c r="J4" s="52">
        <f>9.6*1.83</f>
        <v>17.568000000000001</v>
      </c>
    </row>
    <row r="5" spans="1:10" x14ac:dyDescent="0.35">
      <c r="A5" s="16"/>
      <c r="B5" s="42" t="s">
        <v>22</v>
      </c>
      <c r="C5" s="77" t="s">
        <v>26</v>
      </c>
      <c r="D5" s="78" t="s">
        <v>33</v>
      </c>
      <c r="E5" s="11">
        <v>100</v>
      </c>
      <c r="F5" s="60">
        <v>50.99</v>
      </c>
      <c r="G5" s="34">
        <v>345</v>
      </c>
      <c r="H5" s="34">
        <v>12</v>
      </c>
      <c r="I5" s="34">
        <v>33</v>
      </c>
      <c r="J5" s="45">
        <v>0</v>
      </c>
    </row>
    <row r="6" spans="1:10" x14ac:dyDescent="0.35">
      <c r="A6" s="16"/>
      <c r="B6" s="47" t="s">
        <v>25</v>
      </c>
      <c r="C6" s="79" t="s">
        <v>34</v>
      </c>
      <c r="D6" s="78" t="s">
        <v>35</v>
      </c>
      <c r="E6" s="11">
        <v>150</v>
      </c>
      <c r="F6" s="22">
        <v>10.65</v>
      </c>
      <c r="G6" s="31">
        <f>1625*0.15</f>
        <v>243.75</v>
      </c>
      <c r="H6" s="31">
        <f>57.32*0.15</f>
        <v>8.597999999999999</v>
      </c>
      <c r="I6" s="31">
        <f>40.62*0.15</f>
        <v>6.0929999999999991</v>
      </c>
      <c r="J6" s="80">
        <f>257.61*0.15</f>
        <v>38.641500000000001</v>
      </c>
    </row>
    <row r="7" spans="1:10" x14ac:dyDescent="0.35">
      <c r="A7" s="16"/>
      <c r="B7" s="10" t="s">
        <v>15</v>
      </c>
      <c r="C7" s="79" t="s">
        <v>36</v>
      </c>
      <c r="D7" s="78" t="s">
        <v>37</v>
      </c>
      <c r="E7" s="11">
        <v>200</v>
      </c>
      <c r="F7" s="22">
        <v>18.02</v>
      </c>
      <c r="G7" s="31">
        <f>694/5</f>
        <v>138.80000000000001</v>
      </c>
      <c r="H7" s="31">
        <f>2/5</f>
        <v>0.4</v>
      </c>
      <c r="I7" s="31">
        <f>0.5/5</f>
        <v>0.1</v>
      </c>
      <c r="J7" s="80">
        <f>168.45/5</f>
        <v>33.69</v>
      </c>
    </row>
    <row r="8" spans="1:10" x14ac:dyDescent="0.35">
      <c r="A8" s="16"/>
      <c r="B8" s="47" t="s">
        <v>17</v>
      </c>
      <c r="C8" s="79" t="s">
        <v>18</v>
      </c>
      <c r="D8" s="48" t="s">
        <v>38</v>
      </c>
      <c r="E8" s="11">
        <v>77</v>
      </c>
      <c r="F8" s="19">
        <v>22.67</v>
      </c>
      <c r="G8" s="81">
        <f>550*0.77</f>
        <v>423.5</v>
      </c>
      <c r="H8" s="81">
        <f>14.1*0.77</f>
        <v>10.856999999999999</v>
      </c>
      <c r="I8" s="81">
        <f>11.5*0.77</f>
        <v>8.8550000000000004</v>
      </c>
      <c r="J8" s="82">
        <f>96*0.77</f>
        <v>73.92</v>
      </c>
    </row>
    <row r="9" spans="1:10" x14ac:dyDescent="0.35">
      <c r="A9" s="38"/>
      <c r="B9" s="27" t="s">
        <v>17</v>
      </c>
      <c r="C9" s="28" t="s">
        <v>18</v>
      </c>
      <c r="D9" s="15" t="s">
        <v>19</v>
      </c>
      <c r="E9" s="12">
        <v>30</v>
      </c>
      <c r="F9" s="20">
        <v>2.84</v>
      </c>
      <c r="G9" s="23">
        <v>63</v>
      </c>
      <c r="H9" s="23">
        <v>1.8</v>
      </c>
      <c r="I9" s="23">
        <v>0.3</v>
      </c>
      <c r="J9" s="24">
        <v>12.9</v>
      </c>
    </row>
    <row r="10" spans="1:10" x14ac:dyDescent="0.35">
      <c r="A10" s="38"/>
      <c r="B10" s="33"/>
      <c r="C10" s="36"/>
      <c r="D10" s="57"/>
      <c r="E10" s="12">
        <f>SUM(E4:E9)</f>
        <v>740</v>
      </c>
      <c r="F10" s="19">
        <f>SUM(F4:F9)</f>
        <v>143.6</v>
      </c>
      <c r="G10" s="83">
        <f>SUM(G4:G9)</f>
        <v>1303.72</v>
      </c>
      <c r="H10" s="58">
        <f>SUM(H4:H9)</f>
        <v>35.118999999999993</v>
      </c>
      <c r="I10" s="58">
        <f>SUM(I4:I9)</f>
        <v>48.896999999999991</v>
      </c>
      <c r="J10" s="26">
        <f>SUM(J4:J9)</f>
        <v>176.71950000000001</v>
      </c>
    </row>
    <row r="11" spans="1:10" ht="15" thickBot="1" x14ac:dyDescent="0.4">
      <c r="A11" s="13"/>
      <c r="B11" s="29"/>
      <c r="C11" s="30"/>
      <c r="D11" s="14"/>
      <c r="E11" s="25"/>
      <c r="F11" s="66"/>
      <c r="G11" s="67"/>
      <c r="H11" s="68"/>
      <c r="I11" s="68"/>
      <c r="J11" s="69"/>
    </row>
    <row r="12" spans="1:10" x14ac:dyDescent="0.35">
      <c r="A12" s="16" t="s">
        <v>9</v>
      </c>
      <c r="B12" s="10" t="s">
        <v>23</v>
      </c>
      <c r="C12" s="32" t="s">
        <v>26</v>
      </c>
      <c r="D12" s="48" t="s">
        <v>39</v>
      </c>
      <c r="E12" s="11">
        <v>75</v>
      </c>
      <c r="F12" s="21">
        <f>9.1*1.82</f>
        <v>16.562000000000001</v>
      </c>
      <c r="G12" s="53">
        <f>27*0.75</f>
        <v>20.25</v>
      </c>
      <c r="H12" s="54">
        <f>1.3*0.75</f>
        <v>0.97500000000000009</v>
      </c>
      <c r="I12" s="54">
        <f>0.1*1.75</f>
        <v>0.17500000000000002</v>
      </c>
      <c r="J12" s="55">
        <f>5.3*1.75</f>
        <v>9.2750000000000004</v>
      </c>
    </row>
    <row r="13" spans="1:10" x14ac:dyDescent="0.35">
      <c r="A13" s="16"/>
      <c r="B13" s="10" t="s">
        <v>20</v>
      </c>
      <c r="C13" s="59" t="s">
        <v>40</v>
      </c>
      <c r="D13" s="84" t="s">
        <v>41</v>
      </c>
      <c r="E13" s="17">
        <v>226</v>
      </c>
      <c r="F13" s="21">
        <v>31.68</v>
      </c>
      <c r="G13" s="53">
        <v>153</v>
      </c>
      <c r="H13" s="54">
        <v>8.24</v>
      </c>
      <c r="I13" s="54">
        <v>8.6999999999999993</v>
      </c>
      <c r="J13" s="55">
        <v>8.6999999999999993</v>
      </c>
    </row>
    <row r="14" spans="1:10" x14ac:dyDescent="0.35">
      <c r="A14" s="16"/>
      <c r="B14" s="42" t="s">
        <v>24</v>
      </c>
      <c r="C14" s="46" t="s">
        <v>46</v>
      </c>
      <c r="D14" s="48" t="s">
        <v>43</v>
      </c>
      <c r="E14" s="11">
        <v>165</v>
      </c>
      <c r="F14" s="21">
        <v>56.29</v>
      </c>
      <c r="G14" s="35">
        <v>177.75</v>
      </c>
      <c r="H14" s="35">
        <v>12.3</v>
      </c>
      <c r="I14" s="35">
        <v>10.95</v>
      </c>
      <c r="J14" s="35">
        <v>7.5</v>
      </c>
    </row>
    <row r="15" spans="1:10" x14ac:dyDescent="0.35">
      <c r="A15" s="16"/>
      <c r="B15" s="47" t="s">
        <v>25</v>
      </c>
      <c r="C15" s="46" t="s">
        <v>42</v>
      </c>
      <c r="D15" s="15" t="s">
        <v>44</v>
      </c>
      <c r="E15" s="11">
        <v>150</v>
      </c>
      <c r="F15" s="22">
        <v>9.43</v>
      </c>
      <c r="G15" s="31">
        <v>202</v>
      </c>
      <c r="H15" s="31">
        <v>5.3</v>
      </c>
      <c r="I15" s="31">
        <v>5.5</v>
      </c>
      <c r="J15" s="31">
        <v>32.700000000000003</v>
      </c>
    </row>
    <row r="16" spans="1:10" x14ac:dyDescent="0.35">
      <c r="A16" s="16"/>
      <c r="B16" s="47" t="s">
        <v>15</v>
      </c>
      <c r="C16" s="56" t="s">
        <v>27</v>
      </c>
      <c r="D16" s="48" t="s">
        <v>28</v>
      </c>
      <c r="E16" s="11">
        <v>200</v>
      </c>
      <c r="F16" s="22">
        <v>1.47</v>
      </c>
      <c r="G16" s="49">
        <v>27.9</v>
      </c>
      <c r="H16" s="49">
        <v>0.3</v>
      </c>
      <c r="I16" s="49">
        <v>0.02</v>
      </c>
      <c r="J16" s="50">
        <f>6.7/0.21*0.16</f>
        <v>5.1047619047619053</v>
      </c>
    </row>
    <row r="17" spans="1:10" x14ac:dyDescent="0.35">
      <c r="A17" s="16"/>
      <c r="B17" s="10" t="s">
        <v>15</v>
      </c>
      <c r="C17" s="28" t="s">
        <v>18</v>
      </c>
      <c r="D17" s="84" t="s">
        <v>45</v>
      </c>
      <c r="E17" s="17">
        <v>200</v>
      </c>
      <c r="F17" s="85">
        <f>8876/180</f>
        <v>49.31111111111111</v>
      </c>
      <c r="G17" s="86">
        <f>57*2</f>
        <v>114</v>
      </c>
      <c r="H17" s="86">
        <f>2.8*2</f>
        <v>5.6</v>
      </c>
      <c r="I17" s="86">
        <f>3.2*2</f>
        <v>6.4</v>
      </c>
      <c r="J17" s="87">
        <f>4.7*2</f>
        <v>9.4</v>
      </c>
    </row>
    <row r="18" spans="1:10" x14ac:dyDescent="0.35">
      <c r="A18" s="16"/>
      <c r="B18" s="27" t="s">
        <v>17</v>
      </c>
      <c r="C18" s="28" t="s">
        <v>18</v>
      </c>
      <c r="D18" s="15" t="s">
        <v>19</v>
      </c>
      <c r="E18" s="12">
        <v>30</v>
      </c>
      <c r="F18" s="20">
        <v>2.84</v>
      </c>
      <c r="G18" s="23">
        <v>63</v>
      </c>
      <c r="H18" s="23">
        <v>1.8</v>
      </c>
      <c r="I18" s="23">
        <v>0.3</v>
      </c>
      <c r="J18" s="24">
        <v>12.9</v>
      </c>
    </row>
    <row r="19" spans="1:10" x14ac:dyDescent="0.35">
      <c r="A19" s="16"/>
      <c r="B19" s="27" t="s">
        <v>17</v>
      </c>
      <c r="C19" s="61" t="s">
        <v>18</v>
      </c>
      <c r="D19" s="78" t="s">
        <v>21</v>
      </c>
      <c r="E19" s="37">
        <v>30</v>
      </c>
      <c r="F19" s="19">
        <v>2.81</v>
      </c>
      <c r="G19" s="62">
        <v>57</v>
      </c>
      <c r="H19" s="63">
        <v>1.8</v>
      </c>
      <c r="I19" s="63">
        <v>0.3</v>
      </c>
      <c r="J19" s="64">
        <v>11.4</v>
      </c>
    </row>
    <row r="20" spans="1:10" x14ac:dyDescent="0.35">
      <c r="A20" s="16"/>
      <c r="B20" s="33"/>
      <c r="C20" s="36"/>
      <c r="D20" s="57"/>
      <c r="E20" s="37">
        <f>SUM(E12:E19)</f>
        <v>1076</v>
      </c>
      <c r="F20" s="65">
        <f>SUM(F12:F19)</f>
        <v>170.39311111111112</v>
      </c>
      <c r="G20" s="39">
        <f>SUM(G12:G19)</f>
        <v>814.9</v>
      </c>
      <c r="H20" s="40">
        <f>SUM(H12:H19)</f>
        <v>36.314999999999998</v>
      </c>
      <c r="I20" s="40">
        <f>SUM(I12:I19)</f>
        <v>32.344999999999992</v>
      </c>
      <c r="J20" s="41">
        <f>SUM(J12:J19)</f>
        <v>96.979761904761929</v>
      </c>
    </row>
    <row r="21" spans="1:10" ht="15" thickBot="1" x14ac:dyDescent="0.4">
      <c r="A21" s="13"/>
      <c r="B21" s="29"/>
      <c r="C21" s="30"/>
      <c r="D21" s="14"/>
      <c r="E21" s="25"/>
      <c r="F21" s="66"/>
      <c r="G21" s="67"/>
      <c r="H21" s="68"/>
      <c r="I21" s="68"/>
      <c r="J21" s="6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2023-10-05T09:07:31Z</dcterms:modified>
</cp:coreProperties>
</file>